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sdzak\OneDrive\Рабочий стол\"/>
    </mc:Choice>
  </mc:AlternateContent>
  <xr:revisionPtr revIDLastSave="0" documentId="13_ncr:1_{135D42FD-F22B-4AB4-AA68-A3FD56B329C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смета" sheetId="1" r:id="rId1"/>
    <sheet name="лифты" sheetId="2" r:id="rId2"/>
    <sheet name="диспет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3" l="1"/>
  <c r="H15" i="3"/>
  <c r="J13" i="3"/>
  <c r="H13" i="3"/>
  <c r="J12" i="3"/>
  <c r="H12" i="3"/>
  <c r="J8" i="3"/>
  <c r="H8" i="3"/>
  <c r="J6" i="3"/>
  <c r="H6" i="3"/>
  <c r="J4" i="3"/>
  <c r="H4" i="3"/>
  <c r="J90" i="2"/>
  <c r="J88" i="2"/>
  <c r="J86" i="2"/>
  <c r="H86" i="2"/>
  <c r="J84" i="2"/>
  <c r="H84" i="2"/>
  <c r="J82" i="2"/>
  <c r="H82" i="2"/>
  <c r="J80" i="2"/>
  <c r="H80" i="2"/>
  <c r="J75" i="2"/>
  <c r="J73" i="2"/>
  <c r="J71" i="2"/>
  <c r="H71" i="2"/>
  <c r="J69" i="2"/>
  <c r="H69" i="2"/>
  <c r="J67" i="2"/>
  <c r="H67" i="2"/>
  <c r="J65" i="2"/>
  <c r="H65" i="2"/>
  <c r="J60" i="2"/>
  <c r="J58" i="2"/>
  <c r="J56" i="2"/>
  <c r="H56" i="2"/>
  <c r="J54" i="2"/>
  <c r="H54" i="2"/>
  <c r="J52" i="2"/>
  <c r="H52" i="2"/>
  <c r="J50" i="2"/>
  <c r="H50" i="2"/>
  <c r="J44" i="2"/>
  <c r="J42" i="2"/>
  <c r="J40" i="2"/>
  <c r="H40" i="2"/>
  <c r="J38" i="2"/>
  <c r="H38" i="2"/>
  <c r="J36" i="2"/>
  <c r="H36" i="2"/>
  <c r="J34" i="2"/>
  <c r="H34" i="2"/>
  <c r="J29" i="2"/>
  <c r="J27" i="2"/>
  <c r="J25" i="2"/>
  <c r="H25" i="2"/>
  <c r="J23" i="2"/>
  <c r="H23" i="2"/>
  <c r="J21" i="2"/>
  <c r="H21" i="2"/>
  <c r="J19" i="2"/>
  <c r="H19" i="2"/>
  <c r="J14" i="2"/>
  <c r="J12" i="2"/>
  <c r="J10" i="2"/>
  <c r="H10" i="2"/>
  <c r="J8" i="2"/>
  <c r="H8" i="2"/>
  <c r="J6" i="2"/>
  <c r="H6" i="2"/>
  <c r="J4" i="2"/>
  <c r="H4" i="2"/>
</calcChain>
</file>

<file path=xl/sharedStrings.xml><?xml version="1.0" encoding="utf-8"?>
<sst xmlns="http://schemas.openxmlformats.org/spreadsheetml/2006/main" count="201" uniqueCount="67">
  <si>
    <r>
      <rPr>
        <b/>
        <sz val="14"/>
        <rFont val="Arial"/>
        <charset val="204"/>
      </rPr>
      <t xml:space="preserve">ТСЖ"Приморское"                                                                                   </t>
    </r>
    <r>
      <rPr>
        <b/>
        <sz val="10"/>
        <rFont val="Arial"/>
        <charset val="204"/>
      </rPr>
      <t xml:space="preserve">               </t>
    </r>
    <r>
      <rPr>
        <b/>
        <i/>
        <sz val="10"/>
        <rFont val="Arial"/>
        <charset val="204"/>
      </rPr>
      <t xml:space="preserve"> </t>
    </r>
  </si>
  <si>
    <t>кв.м.</t>
  </si>
  <si>
    <t>ТАРИФЫ НА КОММУНАЛЬНЫЕ УСЛУГИ</t>
  </si>
  <si>
    <t>с 01.12.2022 по 30.06.2025</t>
  </si>
  <si>
    <t>с 01.07.2025 по 31.12.2025</t>
  </si>
  <si>
    <t xml:space="preserve">ВОДООТВЕДЕНИЕ*
ГУП "Водоканал СПб", в том числе
</t>
  </si>
  <si>
    <t>Жилые помещения</t>
  </si>
  <si>
    <t xml:space="preserve">по фактическим показаниям ИПУ </t>
  </si>
  <si>
    <t>руб./куб.м.</t>
  </si>
  <si>
    <t>ВОДОСНАБЖЕНИЕ*
ГУП "Водоканал СПб", в том числе</t>
  </si>
  <si>
    <t>ТЕПЛОСНАБЖЕНИЕ**
ГУП "ТЭК СПб", в том числе</t>
  </si>
  <si>
    <t>ОТОПЛЕНИЕ (тепловая энергия)</t>
  </si>
  <si>
    <t>по фактическим показаниям ОДПУ</t>
  </si>
  <si>
    <t>руб./Гкал</t>
  </si>
  <si>
    <t>Нежилые помещения</t>
  </si>
  <si>
    <t>по данным ГУП ТЭК</t>
  </si>
  <si>
    <t xml:space="preserve">   ГВС</t>
  </si>
  <si>
    <t xml:space="preserve">по фактичкским показаниям ИПУ </t>
  </si>
  <si>
    <t>Нежилые помещения  (теплоноситель)</t>
  </si>
  <si>
    <t>ЭЛЕКТРОСНАБЖЕНИЕ ОБЩЕДОМОВОЕ***          
АО "ПСК"</t>
  </si>
  <si>
    <t>руб./кВт.*час (день)</t>
  </si>
  <si>
    <t>руб./кВт.*час (ночь)</t>
  </si>
  <si>
    <t>Обращение с ТКО****</t>
  </si>
  <si>
    <t>АО "Невский экологический оператор"</t>
  </si>
  <si>
    <t>по нормативу</t>
  </si>
  <si>
    <t xml:space="preserve">* Распоряжение комитета по тарифам Санкт-Петербурга от 20.12.2024 г. № 281-р 
** Информационное письмо комитета по тарифам Санкт-Петербурга от 24.12.2024 г. № 01-13-1047/24-0-0  
*** Распоряжение комитета по тарифам Санкт-Петербурга от 29.11.2024 № 193-р  </t>
  </si>
  <si>
    <t xml:space="preserve">**** Распоряжение Комитета по тарифам СПб от 20.12.2024 № 310-р </t>
  </si>
  <si>
    <t>Приморское</t>
  </si>
  <si>
    <t>с 01.07.2020 по 30.06.2021</t>
  </si>
  <si>
    <t>с автомат.приводом</t>
  </si>
  <si>
    <t>тип лифта</t>
  </si>
  <si>
    <t>грузоподъемность</t>
  </si>
  <si>
    <t>база</t>
  </si>
  <si>
    <t>коэф-т</t>
  </si>
  <si>
    <t>кол-во</t>
  </si>
  <si>
    <t>стоимость</t>
  </si>
  <si>
    <t>лифт 14 эт.</t>
  </si>
  <si>
    <t>пассажирский</t>
  </si>
  <si>
    <t>до 500 кг</t>
  </si>
  <si>
    <t>грузовой</t>
  </si>
  <si>
    <t>свыше 500 кг</t>
  </si>
  <si>
    <t>лифт 16 эт.</t>
  </si>
  <si>
    <t>Всего расходов</t>
  </si>
  <si>
    <t>Общая площадь в собственности</t>
  </si>
  <si>
    <t>Тариф в руб. за 1 кв.м</t>
  </si>
  <si>
    <t>с 01.07.2021 по 30.06.2022</t>
  </si>
  <si>
    <t>с 01.07.2022 по 30.06.2023</t>
  </si>
  <si>
    <t>с 01.07.2023 по 30.06.2024</t>
  </si>
  <si>
    <t>Скорость движения до 1 м/с (включительно)</t>
  </si>
  <si>
    <t>с 01.07.2024 по 30.06.2025</t>
  </si>
  <si>
    <t>с 01.07.2025 по 30.06.2026</t>
  </si>
  <si>
    <t>без первых этажей</t>
  </si>
  <si>
    <t>Норма времени (сутки)</t>
  </si>
  <si>
    <t>Кол-во праздничных дней</t>
  </si>
  <si>
    <t>Отпускные</t>
  </si>
  <si>
    <t>Норма всего на 2025 г.</t>
  </si>
  <si>
    <t>Тариф</t>
  </si>
  <si>
    <t>Фонд оплаты труда</t>
  </si>
  <si>
    <t>руб.</t>
  </si>
  <si>
    <t>Страховой тариф</t>
  </si>
  <si>
    <t>Сумма СВ</t>
  </si>
  <si>
    <t>Оплата моб.связи</t>
  </si>
  <si>
    <t>Ростелеком</t>
  </si>
  <si>
    <t>Итого на год</t>
  </si>
  <si>
    <t>Итого на месяц</t>
  </si>
  <si>
    <t>площадь</t>
  </si>
  <si>
    <t>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</si>
</sst>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.00"/>
    <numFmt numFmtId="166" formatCode="#\ ##0.000"/>
  </numFmts>
  <fonts count="9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b/>
      <sz val="14"/>
      <name val="Arial"/>
      <charset val="204"/>
    </font>
    <font>
      <sz val="10"/>
      <name val="Arial"/>
      <charset val="204"/>
    </font>
    <font>
      <sz val="8"/>
      <name val="Arial"/>
      <charset val="204"/>
    </font>
    <font>
      <b/>
      <sz val="10"/>
      <name val="Arial"/>
      <charset val="204"/>
    </font>
    <font>
      <b/>
      <sz val="9"/>
      <name val="Arial"/>
      <charset val="204"/>
    </font>
    <font>
      <b/>
      <i/>
      <sz val="10"/>
      <name val="Arial"/>
      <charset val="204"/>
    </font>
    <font>
      <sz val="9"/>
      <name val="Arial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164" fontId="3" fillId="0" borderId="10" xfId="0" applyNumberFormat="1" applyFont="1" applyBorder="1" applyAlignment="1">
      <alignment vertical="top" wrapText="1"/>
    </xf>
    <xf numFmtId="164" fontId="3" fillId="0" borderId="11" xfId="0" applyNumberFormat="1" applyFont="1" applyBorder="1" applyAlignment="1">
      <alignment vertical="top" wrapText="1"/>
    </xf>
    <xf numFmtId="164" fontId="3" fillId="0" borderId="2" xfId="0" applyNumberFormat="1" applyFont="1" applyBorder="1" applyAlignment="1">
      <alignment vertical="top" wrapText="1"/>
    </xf>
    <xf numFmtId="0" fontId="5" fillId="0" borderId="9" xfId="0" applyFont="1" applyBorder="1" applyAlignment="1">
      <alignment horizontal="center" wrapText="1"/>
    </xf>
    <xf numFmtId="164" fontId="5" fillId="0" borderId="12" xfId="0" applyNumberFormat="1" applyFont="1" applyBorder="1" applyAlignment="1">
      <alignment horizontal="center" wrapText="1"/>
    </xf>
    <xf numFmtId="0" fontId="0" fillId="0" borderId="3" xfId="0" applyBorder="1" applyAlignment="1">
      <alignment horizontal="left"/>
    </xf>
    <xf numFmtId="164" fontId="8" fillId="0" borderId="3" xfId="0" applyNumberFormat="1" applyFont="1" applyBorder="1" applyAlignment="1">
      <alignment vertical="top" wrapText="1"/>
    </xf>
    <xf numFmtId="164" fontId="6" fillId="0" borderId="3" xfId="0" applyNumberFormat="1" applyFont="1" applyBorder="1" applyAlignment="1">
      <alignment vertical="top" wrapText="1"/>
    </xf>
    <xf numFmtId="164" fontId="6" fillId="0" borderId="14" xfId="0" applyNumberFormat="1" applyFont="1" applyBorder="1" applyAlignment="1">
      <alignment vertical="top" wrapText="1"/>
    </xf>
    <xf numFmtId="164" fontId="8" fillId="0" borderId="1" xfId="0" applyNumberFormat="1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vertical="center" wrapText="1"/>
    </xf>
    <xf numFmtId="164" fontId="6" fillId="0" borderId="4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166" fontId="6" fillId="0" borderId="1" xfId="0" applyNumberFormat="1" applyFont="1" applyBorder="1" applyAlignment="1">
      <alignment vertical="center" wrapText="1"/>
    </xf>
    <xf numFmtId="166" fontId="6" fillId="0" borderId="4" xfId="0" applyNumberFormat="1" applyFont="1" applyBorder="1" applyAlignment="1">
      <alignment vertical="center" wrapText="1"/>
    </xf>
    <xf numFmtId="164" fontId="8" fillId="0" borderId="16" xfId="0" applyNumberFormat="1" applyFont="1" applyBorder="1" applyAlignment="1">
      <alignment horizontal="left" vertical="top" wrapText="1"/>
    </xf>
    <xf numFmtId="164" fontId="8" fillId="0" borderId="16" xfId="0" applyNumberFormat="1" applyFont="1" applyBorder="1" applyAlignment="1">
      <alignment horizontal="center" vertical="center" wrapText="1"/>
    </xf>
    <xf numFmtId="164" fontId="8" fillId="0" borderId="16" xfId="0" applyNumberFormat="1" applyFont="1" applyBorder="1" applyAlignment="1">
      <alignment vertical="top" wrapText="1"/>
    </xf>
    <xf numFmtId="164" fontId="8" fillId="0" borderId="7" xfId="0" applyNumberFormat="1" applyFont="1" applyBorder="1" applyAlignment="1">
      <alignment horizontal="left" vertical="top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vertical="top" wrapText="1"/>
    </xf>
    <xf numFmtId="166" fontId="6" fillId="0" borderId="7" xfId="0" applyNumberFormat="1" applyFont="1" applyBorder="1" applyAlignment="1">
      <alignment vertical="center" wrapText="1"/>
    </xf>
    <xf numFmtId="164" fontId="6" fillId="0" borderId="17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 indent="1"/>
    </xf>
    <xf numFmtId="0" fontId="8" fillId="0" borderId="1" xfId="0" applyFont="1" applyBorder="1" applyAlignment="1">
      <alignment horizontal="left" vertical="top" wrapText="1" indent="1"/>
    </xf>
    <xf numFmtId="0" fontId="6" fillId="0" borderId="15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8" fillId="0" borderId="6" xfId="0" applyFont="1" applyBorder="1" applyAlignment="1">
      <alignment horizontal="left" vertical="top" wrapText="1" indent="1"/>
    </xf>
    <xf numFmtId="0" fontId="8" fillId="0" borderId="7" xfId="0" applyFont="1" applyBorder="1" applyAlignment="1">
      <alignment horizontal="left" vertical="top" wrapText="1" indent="1"/>
    </xf>
    <xf numFmtId="0" fontId="3" fillId="0" borderId="0" xfId="0" applyFont="1" applyAlignment="1">
      <alignment horizontal="left" wrapText="1"/>
    </xf>
    <xf numFmtId="0" fontId="6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8" fillId="0" borderId="5" xfId="0" applyFont="1" applyBorder="1" applyAlignment="1">
      <alignment horizontal="left" vertical="top" wrapText="1" indent="2"/>
    </xf>
    <xf numFmtId="0" fontId="8" fillId="0" borderId="1" xfId="0" applyFont="1" applyBorder="1" applyAlignment="1">
      <alignment horizontal="left" vertical="top" wrapText="1" indent="2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J36" sqref="J36"/>
    </sheetView>
  </sheetViews>
  <sheetFormatPr defaultColWidth="9" defaultRowHeight="14.4"/>
  <cols>
    <col min="1" max="1" width="16" customWidth="1"/>
    <col min="2" max="2" width="23" customWidth="1"/>
    <col min="3" max="3" width="17" customWidth="1"/>
    <col min="4" max="4" width="16.109375" customWidth="1"/>
    <col min="5" max="6" width="9" hidden="1" customWidth="1"/>
    <col min="7" max="8" width="14.5546875" customWidth="1"/>
    <col min="9" max="9" width="0.109375" customWidth="1"/>
  </cols>
  <sheetData>
    <row r="1" spans="1:8" ht="17.399999999999999">
      <c r="A1" s="59" t="s">
        <v>0</v>
      </c>
      <c r="B1" s="59"/>
      <c r="C1" s="59"/>
      <c r="D1" s="59"/>
      <c r="E1" s="59"/>
      <c r="F1" s="59"/>
      <c r="G1" s="59"/>
      <c r="H1" s="59"/>
    </row>
    <row r="2" spans="1:8" ht="15" customHeight="1">
      <c r="A2" s="7"/>
      <c r="B2" s="7"/>
      <c r="C2" s="7"/>
      <c r="D2" s="7"/>
      <c r="E2" s="7"/>
      <c r="F2" s="7"/>
      <c r="G2" s="7"/>
      <c r="H2" s="7"/>
    </row>
    <row r="3" spans="1:8" ht="5.25" customHeight="1" thickBot="1">
      <c r="A3" s="8"/>
      <c r="B3" s="8"/>
      <c r="C3" s="8"/>
      <c r="D3" s="8"/>
      <c r="E3" s="8"/>
      <c r="F3" s="8"/>
      <c r="G3" s="8"/>
      <c r="H3" s="8"/>
    </row>
    <row r="4" spans="1:8" ht="30" customHeight="1">
      <c r="A4" s="53" t="s">
        <v>2</v>
      </c>
      <c r="B4" s="54"/>
      <c r="C4" s="9"/>
      <c r="D4" s="10"/>
      <c r="E4" s="10"/>
      <c r="F4" s="11"/>
      <c r="G4" s="12" t="s">
        <v>3</v>
      </c>
      <c r="H4" s="13" t="s">
        <v>4</v>
      </c>
    </row>
    <row r="5" spans="1:8">
      <c r="A5" s="55" t="s">
        <v>5</v>
      </c>
      <c r="B5" s="56"/>
      <c r="C5" s="14"/>
      <c r="D5" s="14"/>
      <c r="E5" s="15"/>
      <c r="F5" s="15"/>
      <c r="G5" s="16"/>
      <c r="H5" s="17"/>
    </row>
    <row r="6" spans="1:8" ht="24.75" customHeight="1">
      <c r="A6" s="40" t="s">
        <v>6</v>
      </c>
      <c r="B6" s="41"/>
      <c r="C6" s="18" t="s">
        <v>7</v>
      </c>
      <c r="D6" s="19" t="s">
        <v>8</v>
      </c>
      <c r="E6" s="20"/>
      <c r="F6" s="20"/>
      <c r="G6" s="21">
        <v>36.54</v>
      </c>
      <c r="H6" s="22">
        <v>42.42</v>
      </c>
    </row>
    <row r="7" spans="1:8">
      <c r="A7" s="47" t="s">
        <v>9</v>
      </c>
      <c r="B7" s="48"/>
      <c r="C7" s="18"/>
      <c r="D7" s="20"/>
      <c r="E7" s="20"/>
      <c r="F7" s="20"/>
      <c r="G7" s="23"/>
      <c r="H7" s="24"/>
    </row>
    <row r="8" spans="1:8" ht="24.75" customHeight="1">
      <c r="A8" s="57" t="s">
        <v>6</v>
      </c>
      <c r="B8" s="58"/>
      <c r="C8" s="18" t="s">
        <v>7</v>
      </c>
      <c r="D8" s="19" t="s">
        <v>8</v>
      </c>
      <c r="E8" s="20"/>
      <c r="F8" s="20"/>
      <c r="G8" s="21">
        <v>36.54</v>
      </c>
      <c r="H8" s="22">
        <v>42.42</v>
      </c>
    </row>
    <row r="9" spans="1:8" ht="15" customHeight="1">
      <c r="A9" s="47" t="s">
        <v>10</v>
      </c>
      <c r="B9" s="48"/>
      <c r="C9" s="18"/>
      <c r="D9" s="20"/>
      <c r="E9" s="20"/>
      <c r="F9" s="20"/>
      <c r="G9" s="23"/>
      <c r="H9" s="24"/>
    </row>
    <row r="10" spans="1:8">
      <c r="A10" s="49" t="s">
        <v>11</v>
      </c>
      <c r="B10" s="50"/>
      <c r="C10" s="18"/>
      <c r="D10" s="20"/>
      <c r="E10" s="20"/>
      <c r="F10" s="20"/>
      <c r="G10" s="23"/>
      <c r="H10" s="24"/>
    </row>
    <row r="11" spans="1:8" ht="22.8">
      <c r="A11" s="40" t="s">
        <v>6</v>
      </c>
      <c r="B11" s="41"/>
      <c r="C11" s="18" t="s">
        <v>12</v>
      </c>
      <c r="D11" s="19" t="s">
        <v>13</v>
      </c>
      <c r="E11" s="20"/>
      <c r="F11" s="20"/>
      <c r="G11" s="21">
        <v>2111.4</v>
      </c>
      <c r="H11" s="22">
        <v>2425.79</v>
      </c>
    </row>
    <row r="12" spans="1:8">
      <c r="A12" s="40" t="s">
        <v>14</v>
      </c>
      <c r="B12" s="41"/>
      <c r="C12" s="18" t="s">
        <v>15</v>
      </c>
      <c r="D12" s="19" t="s">
        <v>13</v>
      </c>
      <c r="E12" s="20"/>
      <c r="F12" s="20"/>
      <c r="G12" s="21">
        <v>3420.02</v>
      </c>
      <c r="H12" s="22">
        <v>4552.6899999999996</v>
      </c>
    </row>
    <row r="13" spans="1:8">
      <c r="A13" s="51" t="s">
        <v>16</v>
      </c>
      <c r="B13" s="52"/>
      <c r="C13" s="18"/>
      <c r="D13" s="20"/>
      <c r="E13" s="20"/>
      <c r="F13" s="20"/>
      <c r="G13" s="23"/>
      <c r="H13" s="24"/>
    </row>
    <row r="14" spans="1:8" ht="24" customHeight="1">
      <c r="A14" s="40" t="s">
        <v>6</v>
      </c>
      <c r="B14" s="41"/>
      <c r="C14" s="18" t="s">
        <v>17</v>
      </c>
      <c r="D14" s="19" t="s">
        <v>8</v>
      </c>
      <c r="E14" s="20"/>
      <c r="F14" s="20"/>
      <c r="G14" s="21">
        <v>126.68</v>
      </c>
      <c r="H14" s="22">
        <v>145.55000000000001</v>
      </c>
    </row>
    <row r="15" spans="1:8" ht="24" customHeight="1">
      <c r="A15" s="40" t="s">
        <v>18</v>
      </c>
      <c r="B15" s="41"/>
      <c r="C15" s="18" t="s">
        <v>15</v>
      </c>
      <c r="D15" s="19" t="s">
        <v>8</v>
      </c>
      <c r="E15" s="20"/>
      <c r="F15" s="20"/>
      <c r="G15" s="25">
        <v>51.636000000000003</v>
      </c>
      <c r="H15" s="26">
        <v>66.864000000000004</v>
      </c>
    </row>
    <row r="16" spans="1:8">
      <c r="A16" s="37" t="s">
        <v>19</v>
      </c>
      <c r="B16" s="38"/>
      <c r="C16" s="39" t="s">
        <v>12</v>
      </c>
      <c r="D16" s="19" t="s">
        <v>20</v>
      </c>
      <c r="E16" s="20"/>
      <c r="F16" s="20"/>
      <c r="G16" s="21">
        <v>5.3</v>
      </c>
      <c r="H16" s="22">
        <v>5.98</v>
      </c>
    </row>
    <row r="17" spans="1:8" ht="27" customHeight="1">
      <c r="A17" s="37"/>
      <c r="B17" s="38"/>
      <c r="C17" s="39"/>
      <c r="D17" s="19" t="s">
        <v>21</v>
      </c>
      <c r="E17" s="20"/>
      <c r="F17" s="20"/>
      <c r="G17" s="21">
        <v>2.9</v>
      </c>
      <c r="H17" s="22">
        <v>3.26</v>
      </c>
    </row>
    <row r="18" spans="1:8" ht="15.75" customHeight="1">
      <c r="A18" s="42" t="s">
        <v>22</v>
      </c>
      <c r="B18" s="43"/>
      <c r="C18" s="27"/>
      <c r="D18" s="28"/>
      <c r="E18" s="29"/>
      <c r="F18" s="29"/>
      <c r="G18" s="23"/>
      <c r="H18" s="24"/>
    </row>
    <row r="19" spans="1:8" ht="15" customHeight="1">
      <c r="A19" s="44" t="s">
        <v>23</v>
      </c>
      <c r="B19" s="45"/>
      <c r="C19" s="30" t="s">
        <v>24</v>
      </c>
      <c r="D19" s="31" t="s">
        <v>8</v>
      </c>
      <c r="E19" s="32"/>
      <c r="F19" s="32"/>
      <c r="G19" s="33">
        <v>1367.57</v>
      </c>
      <c r="H19" s="34">
        <v>1530.31</v>
      </c>
    </row>
    <row r="20" spans="1:8">
      <c r="A20" s="35" t="s">
        <v>25</v>
      </c>
      <c r="B20" s="36"/>
      <c r="C20" s="36"/>
      <c r="D20" s="36"/>
      <c r="E20" s="36"/>
      <c r="F20" s="36"/>
      <c r="G20" s="36"/>
      <c r="H20" s="36"/>
    </row>
    <row r="21" spans="1:8">
      <c r="A21" s="36"/>
      <c r="B21" s="36"/>
      <c r="C21" s="36"/>
      <c r="D21" s="36"/>
      <c r="E21" s="36"/>
      <c r="F21" s="36"/>
      <c r="G21" s="36"/>
      <c r="H21" s="36"/>
    </row>
    <row r="22" spans="1:8" ht="12" customHeight="1">
      <c r="A22" s="36"/>
      <c r="B22" s="36"/>
      <c r="C22" s="36"/>
      <c r="D22" s="36"/>
      <c r="E22" s="36"/>
      <c r="F22" s="36"/>
      <c r="G22" s="36"/>
      <c r="H22" s="36"/>
    </row>
    <row r="23" spans="1:8" ht="9.6" hidden="1" customHeight="1">
      <c r="A23" s="36"/>
      <c r="B23" s="36"/>
      <c r="C23" s="36"/>
      <c r="D23" s="36"/>
      <c r="E23" s="36"/>
      <c r="F23" s="36"/>
      <c r="G23" s="36"/>
      <c r="H23" s="36"/>
    </row>
    <row r="24" spans="1:8">
      <c r="A24" s="46" t="s">
        <v>26</v>
      </c>
      <c r="B24" s="46"/>
      <c r="C24" s="46"/>
      <c r="D24" s="46"/>
      <c r="E24" s="46"/>
      <c r="F24" s="46"/>
      <c r="G24" s="46"/>
      <c r="H24" s="46"/>
    </row>
  </sheetData>
  <mergeCells count="19">
    <mergeCell ref="A1:H1"/>
    <mergeCell ref="A24:H24"/>
    <mergeCell ref="A9:B9"/>
    <mergeCell ref="A10:B10"/>
    <mergeCell ref="A11:B11"/>
    <mergeCell ref="A12:B12"/>
    <mergeCell ref="A13:B13"/>
    <mergeCell ref="C16:C17"/>
    <mergeCell ref="A20:H23"/>
    <mergeCell ref="A16:B17"/>
    <mergeCell ref="A14:B14"/>
    <mergeCell ref="A15:B15"/>
    <mergeCell ref="A18:B18"/>
    <mergeCell ref="A19:B19"/>
    <mergeCell ref="A4:B4"/>
    <mergeCell ref="A5:B5"/>
    <mergeCell ref="A6:B6"/>
    <mergeCell ref="A7:B7"/>
    <mergeCell ref="A8:B8"/>
  </mergeCells>
  <pageMargins left="0.70866141732283505" right="0.118110236220472" top="0.15748031496063" bottom="0.15748031496063" header="0.31496062992126" footer="0.31496062992126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0"/>
  <sheetViews>
    <sheetView topLeftCell="A70" workbookViewId="0">
      <selection activeCell="K91" sqref="K91"/>
    </sheetView>
  </sheetViews>
  <sheetFormatPr defaultColWidth="9" defaultRowHeight="14.4"/>
  <cols>
    <col min="1" max="1" width="13.88671875" customWidth="1"/>
    <col min="2" max="2" width="14.6640625" customWidth="1"/>
    <col min="3" max="3" width="14.44140625" customWidth="1"/>
    <col min="4" max="4" width="9.33203125" customWidth="1"/>
    <col min="10" max="10" width="11.33203125" customWidth="1"/>
  </cols>
  <sheetData>
    <row r="1" spans="1:11">
      <c r="A1" s="1" t="s">
        <v>27</v>
      </c>
    </row>
    <row r="2" spans="1:11">
      <c r="A2" t="s">
        <v>28</v>
      </c>
    </row>
    <row r="3" spans="1:11" ht="43.2">
      <c r="A3" s="2" t="s">
        <v>29</v>
      </c>
      <c r="B3" s="2" t="s">
        <v>30</v>
      </c>
      <c r="C3" s="2" t="s">
        <v>31</v>
      </c>
      <c r="D3" s="2" t="s">
        <v>32</v>
      </c>
      <c r="E3" s="60" t="s">
        <v>33</v>
      </c>
      <c r="F3" s="60"/>
      <c r="G3" s="60"/>
      <c r="H3" s="60"/>
      <c r="I3" s="3" t="s">
        <v>34</v>
      </c>
      <c r="J3" s="2" t="s">
        <v>35</v>
      </c>
      <c r="K3" s="5"/>
    </row>
    <row r="4" spans="1:11">
      <c r="A4" s="4" t="s">
        <v>36</v>
      </c>
      <c r="B4" s="4" t="s">
        <v>37</v>
      </c>
      <c r="C4" s="4" t="s">
        <v>38</v>
      </c>
      <c r="D4" s="4">
        <v>5540.84</v>
      </c>
      <c r="E4" s="4">
        <v>1</v>
      </c>
      <c r="F4" s="4">
        <v>4.7E-2</v>
      </c>
      <c r="G4" s="4">
        <v>12</v>
      </c>
      <c r="H4" s="4">
        <f>E4+F4*G4</f>
        <v>1.5640000000000001</v>
      </c>
      <c r="I4" s="4">
        <v>3</v>
      </c>
      <c r="J4" s="4">
        <f>D4*H4*I4</f>
        <v>25997.621279999999</v>
      </c>
      <c r="K4" s="4"/>
    </row>
    <row r="5" spans="1:1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>
      <c r="A6" s="4" t="s">
        <v>36</v>
      </c>
      <c r="B6" s="4" t="s">
        <v>39</v>
      </c>
      <c r="C6" s="4" t="s">
        <v>40</v>
      </c>
      <c r="D6" s="4">
        <v>5597.17</v>
      </c>
      <c r="E6" s="4">
        <v>1</v>
      </c>
      <c r="F6" s="4">
        <v>4.5999999999999999E-2</v>
      </c>
      <c r="G6" s="4">
        <v>12</v>
      </c>
      <c r="H6" s="4">
        <f>E6+F6*G6</f>
        <v>1.552</v>
      </c>
      <c r="I6" s="4">
        <v>3</v>
      </c>
      <c r="J6" s="4">
        <f>D6*H6*I6</f>
        <v>26060.42352</v>
      </c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>
      <c r="A8" s="4" t="s">
        <v>41</v>
      </c>
      <c r="B8" s="4" t="s">
        <v>37</v>
      </c>
      <c r="C8" s="4" t="s">
        <v>38</v>
      </c>
      <c r="D8" s="4">
        <v>5540.84</v>
      </c>
      <c r="E8" s="4">
        <v>1</v>
      </c>
      <c r="F8" s="4">
        <v>4.7E-2</v>
      </c>
      <c r="G8" s="4">
        <v>14</v>
      </c>
      <c r="H8" s="4">
        <f>E8+F8*G8</f>
        <v>1.6579999999999999</v>
      </c>
      <c r="I8" s="4">
        <v>1</v>
      </c>
      <c r="J8" s="4">
        <f>D8*H8*I8</f>
        <v>9186.7127199999995</v>
      </c>
      <c r="K8" s="4"/>
    </row>
    <row r="9" spans="1:1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>
      <c r="A10" s="4" t="s">
        <v>41</v>
      </c>
      <c r="B10" s="4" t="s">
        <v>39</v>
      </c>
      <c r="C10" s="4" t="s">
        <v>40</v>
      </c>
      <c r="D10" s="4">
        <v>5597.17</v>
      </c>
      <c r="E10" s="4">
        <v>1</v>
      </c>
      <c r="F10" s="4">
        <v>4.5999999999999999E-2</v>
      </c>
      <c r="G10" s="4">
        <v>14</v>
      </c>
      <c r="H10" s="4">
        <f>E10+F10*G10</f>
        <v>1.6439999999999999</v>
      </c>
      <c r="I10" s="4">
        <v>1</v>
      </c>
      <c r="J10" s="4">
        <f>D10*H10*I10</f>
        <v>9201.74748</v>
      </c>
      <c r="K10" s="4"/>
    </row>
    <row r="1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A12" s="4" t="s">
        <v>42</v>
      </c>
      <c r="B12" s="4"/>
      <c r="C12" s="4"/>
      <c r="D12" s="4"/>
      <c r="E12" s="4"/>
      <c r="F12" s="4"/>
      <c r="G12" s="4"/>
      <c r="H12" s="4"/>
      <c r="I12" s="4"/>
      <c r="J12" s="4">
        <f>SUM(J4:J10)</f>
        <v>70446.505000000005</v>
      </c>
      <c r="K12" s="4"/>
    </row>
    <row r="13" spans="1:11">
      <c r="A13" s="4" t="s">
        <v>43</v>
      </c>
      <c r="B13" s="4"/>
      <c r="C13" s="4"/>
      <c r="D13" s="4"/>
      <c r="E13" s="4"/>
      <c r="F13" s="4"/>
      <c r="G13" s="4"/>
      <c r="H13" s="4"/>
      <c r="I13" s="4"/>
      <c r="J13" s="4">
        <v>20351.7</v>
      </c>
      <c r="K13" s="4" t="s">
        <v>1</v>
      </c>
    </row>
    <row r="14" spans="1:11">
      <c r="A14" s="4" t="s">
        <v>44</v>
      </c>
      <c r="B14" s="4"/>
      <c r="C14" s="4"/>
      <c r="D14" s="4"/>
      <c r="E14" s="4"/>
      <c r="F14" s="4"/>
      <c r="G14" s="4"/>
      <c r="H14" s="4"/>
      <c r="I14" s="4"/>
      <c r="J14" s="4">
        <f>J12/J13</f>
        <v>3.4614555540814802</v>
      </c>
      <c r="K14" s="4">
        <v>3.46</v>
      </c>
    </row>
    <row r="17" spans="1:11">
      <c r="A17" t="s">
        <v>45</v>
      </c>
    </row>
    <row r="18" spans="1:11" ht="43.2">
      <c r="A18" s="2" t="s">
        <v>29</v>
      </c>
      <c r="B18" s="2" t="s">
        <v>30</v>
      </c>
      <c r="C18" s="2" t="s">
        <v>31</v>
      </c>
      <c r="D18" s="2" t="s">
        <v>32</v>
      </c>
      <c r="E18" s="60" t="s">
        <v>33</v>
      </c>
      <c r="F18" s="60"/>
      <c r="G18" s="60"/>
      <c r="H18" s="60"/>
      <c r="I18" s="3" t="s">
        <v>34</v>
      </c>
      <c r="J18" s="2" t="s">
        <v>35</v>
      </c>
      <c r="K18" s="4"/>
    </row>
    <row r="19" spans="1:11">
      <c r="A19" s="4" t="s">
        <v>36</v>
      </c>
      <c r="B19" s="4" t="s">
        <v>37</v>
      </c>
      <c r="C19" s="4" t="s">
        <v>38</v>
      </c>
      <c r="D19" s="4">
        <v>5756.38</v>
      </c>
      <c r="E19" s="4">
        <v>1</v>
      </c>
      <c r="F19" s="4">
        <v>4.7E-2</v>
      </c>
      <c r="G19" s="4">
        <v>12</v>
      </c>
      <c r="H19" s="4">
        <f>E19+F19*G19</f>
        <v>1.5640000000000001</v>
      </c>
      <c r="I19" s="4">
        <v>3</v>
      </c>
      <c r="J19" s="4">
        <f>D19*H19*I19</f>
        <v>27008.934959999999</v>
      </c>
      <c r="K19" s="4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s="4" t="s">
        <v>36</v>
      </c>
      <c r="B21" s="4" t="s">
        <v>39</v>
      </c>
      <c r="C21" s="4" t="s">
        <v>40</v>
      </c>
      <c r="D21" s="4">
        <v>5814.9</v>
      </c>
      <c r="E21" s="4">
        <v>1</v>
      </c>
      <c r="F21" s="4">
        <v>4.5999999999999999E-2</v>
      </c>
      <c r="G21" s="4">
        <v>12</v>
      </c>
      <c r="H21" s="4">
        <f>E21+F21*G21</f>
        <v>1.552</v>
      </c>
      <c r="I21" s="4">
        <v>3</v>
      </c>
      <c r="J21" s="4">
        <f>D21*H21*I21</f>
        <v>27074.1744</v>
      </c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 t="s">
        <v>41</v>
      </c>
      <c r="B23" s="4" t="s">
        <v>37</v>
      </c>
      <c r="C23" s="4" t="s">
        <v>38</v>
      </c>
      <c r="D23" s="4">
        <v>5756.38</v>
      </c>
      <c r="E23" s="4">
        <v>1</v>
      </c>
      <c r="F23" s="4">
        <v>4.7E-2</v>
      </c>
      <c r="G23" s="4">
        <v>14</v>
      </c>
      <c r="H23" s="4">
        <f>E23+F23*G23</f>
        <v>1.6579999999999999</v>
      </c>
      <c r="I23" s="4">
        <v>1</v>
      </c>
      <c r="J23" s="4">
        <f>D23*H23*I23</f>
        <v>9544.0780400000003</v>
      </c>
      <c r="K23" s="4"/>
    </row>
    <row r="24" spans="1:1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>
      <c r="A25" s="4" t="s">
        <v>41</v>
      </c>
      <c r="B25" s="4" t="s">
        <v>39</v>
      </c>
      <c r="C25" s="4" t="s">
        <v>40</v>
      </c>
      <c r="D25" s="4">
        <v>5814.9</v>
      </c>
      <c r="E25" s="4">
        <v>1</v>
      </c>
      <c r="F25" s="4">
        <v>4.5999999999999999E-2</v>
      </c>
      <c r="G25" s="4">
        <v>14</v>
      </c>
      <c r="H25" s="4">
        <f>E25+F25*G25</f>
        <v>1.6439999999999999</v>
      </c>
      <c r="I25" s="4">
        <v>1</v>
      </c>
      <c r="J25" s="4">
        <f>D25*H25*I25</f>
        <v>9559.6955999999991</v>
      </c>
      <c r="K25" s="4"/>
    </row>
    <row r="26" spans="1:1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>
      <c r="A27" s="4" t="s">
        <v>42</v>
      </c>
      <c r="B27" s="4"/>
      <c r="C27" s="4"/>
      <c r="D27" s="4"/>
      <c r="E27" s="4"/>
      <c r="F27" s="4"/>
      <c r="G27" s="4"/>
      <c r="H27" s="4"/>
      <c r="I27" s="4"/>
      <c r="J27" s="4">
        <f>SUM(J19:J25)</f>
        <v>73186.883000000002</v>
      </c>
      <c r="K27" s="4"/>
    </row>
    <row r="28" spans="1:11">
      <c r="A28" s="4" t="s">
        <v>43</v>
      </c>
      <c r="B28" s="4"/>
      <c r="C28" s="4"/>
      <c r="D28" s="4"/>
      <c r="E28" s="4"/>
      <c r="F28" s="4"/>
      <c r="G28" s="4"/>
      <c r="H28" s="4"/>
      <c r="I28" s="4"/>
      <c r="J28" s="4">
        <v>20351.7</v>
      </c>
      <c r="K28" s="4" t="s">
        <v>1</v>
      </c>
    </row>
    <row r="29" spans="1:11">
      <c r="A29" s="4" t="s">
        <v>44</v>
      </c>
      <c r="B29" s="4"/>
      <c r="C29" s="4"/>
      <c r="D29" s="4"/>
      <c r="E29" s="4"/>
      <c r="F29" s="4"/>
      <c r="G29" s="4"/>
      <c r="H29" s="4"/>
      <c r="I29" s="4"/>
      <c r="J29" s="4">
        <f>J27/J28</f>
        <v>3.5961066151722001</v>
      </c>
      <c r="K29" s="6">
        <v>3.6</v>
      </c>
    </row>
    <row r="32" spans="1:11">
      <c r="A32" t="s">
        <v>46</v>
      </c>
    </row>
    <row r="33" spans="1:11" ht="43.2">
      <c r="A33" s="2" t="s">
        <v>29</v>
      </c>
      <c r="B33" s="2" t="s">
        <v>30</v>
      </c>
      <c r="C33" s="2" t="s">
        <v>31</v>
      </c>
      <c r="D33" s="2" t="s">
        <v>32</v>
      </c>
      <c r="E33" s="60" t="s">
        <v>33</v>
      </c>
      <c r="F33" s="60"/>
      <c r="G33" s="60"/>
      <c r="H33" s="60"/>
      <c r="I33" s="3" t="s">
        <v>34</v>
      </c>
      <c r="J33" s="2" t="s">
        <v>35</v>
      </c>
      <c r="K33" s="4"/>
    </row>
    <row r="34" spans="1:11">
      <c r="A34" s="4" t="s">
        <v>36</v>
      </c>
      <c r="B34" s="4" t="s">
        <v>37</v>
      </c>
      <c r="C34" s="4" t="s">
        <v>38</v>
      </c>
      <c r="D34" s="4">
        <v>6424.12</v>
      </c>
      <c r="E34" s="4">
        <v>1</v>
      </c>
      <c r="F34" s="4">
        <v>4.7E-2</v>
      </c>
      <c r="G34" s="4">
        <v>12</v>
      </c>
      <c r="H34" s="4">
        <f>E34+F34*G34</f>
        <v>1.5640000000000001</v>
      </c>
      <c r="I34" s="4">
        <v>3</v>
      </c>
      <c r="J34" s="4">
        <f>D34*H34*I34</f>
        <v>30141.97104</v>
      </c>
      <c r="K34" s="4"/>
    </row>
    <row r="35" spans="1:1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A36" s="4" t="s">
        <v>36</v>
      </c>
      <c r="B36" s="4" t="s">
        <v>39</v>
      </c>
      <c r="C36" s="4" t="s">
        <v>40</v>
      </c>
      <c r="D36" s="4">
        <v>6489.43</v>
      </c>
      <c r="E36" s="4">
        <v>1</v>
      </c>
      <c r="F36" s="4">
        <v>4.5999999999999999E-2</v>
      </c>
      <c r="G36" s="4">
        <v>12</v>
      </c>
      <c r="H36" s="4">
        <f>E36+F36*G36</f>
        <v>1.552</v>
      </c>
      <c r="I36" s="4">
        <v>3</v>
      </c>
      <c r="J36" s="4">
        <f>D36*H36*I36</f>
        <v>30214.786080000002</v>
      </c>
      <c r="K36" s="4"/>
    </row>
    <row r="37" spans="1:1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>
      <c r="A38" s="4" t="s">
        <v>41</v>
      </c>
      <c r="B38" s="4" t="s">
        <v>37</v>
      </c>
      <c r="C38" s="4" t="s">
        <v>38</v>
      </c>
      <c r="D38" s="4">
        <v>6424.12</v>
      </c>
      <c r="E38" s="4">
        <v>1</v>
      </c>
      <c r="F38" s="4">
        <v>4.7E-2</v>
      </c>
      <c r="G38" s="4">
        <v>14</v>
      </c>
      <c r="H38" s="4">
        <f>E38+F38*G38</f>
        <v>1.6579999999999999</v>
      </c>
      <c r="I38" s="4">
        <v>1</v>
      </c>
      <c r="J38" s="4">
        <f>D38*H38*I38</f>
        <v>10651.19096</v>
      </c>
      <c r="K38" s="4"/>
    </row>
    <row r="39" spans="1:1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4" t="s">
        <v>41</v>
      </c>
      <c r="B40" s="4" t="s">
        <v>39</v>
      </c>
      <c r="C40" s="4" t="s">
        <v>40</v>
      </c>
      <c r="D40" s="4">
        <v>6489.43</v>
      </c>
      <c r="E40" s="4">
        <v>1</v>
      </c>
      <c r="F40" s="4">
        <v>4.5999999999999999E-2</v>
      </c>
      <c r="G40" s="4">
        <v>14</v>
      </c>
      <c r="H40" s="4">
        <f>E40+F40*G40</f>
        <v>1.6439999999999999</v>
      </c>
      <c r="I40" s="4">
        <v>1</v>
      </c>
      <c r="J40" s="4">
        <f>D40*H40*I40</f>
        <v>10668.62292</v>
      </c>
      <c r="K40" s="4"/>
    </row>
    <row r="41" spans="1:1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>
      <c r="A42" s="4" t="s">
        <v>42</v>
      </c>
      <c r="B42" s="4"/>
      <c r="C42" s="4"/>
      <c r="D42" s="4"/>
      <c r="E42" s="4"/>
      <c r="F42" s="4"/>
      <c r="G42" s="4"/>
      <c r="H42" s="4"/>
      <c r="I42" s="4"/>
      <c r="J42" s="4">
        <f>SUM(J34:J40)</f>
        <v>81676.570999999996</v>
      </c>
      <c r="K42" s="4"/>
    </row>
    <row r="43" spans="1:11">
      <c r="A43" s="4" t="s">
        <v>43</v>
      </c>
      <c r="B43" s="4"/>
      <c r="C43" s="4"/>
      <c r="D43" s="4"/>
      <c r="E43" s="4"/>
      <c r="F43" s="4"/>
      <c r="G43" s="4"/>
      <c r="H43" s="4"/>
      <c r="I43" s="4"/>
      <c r="J43" s="4">
        <v>20351.7</v>
      </c>
      <c r="K43" s="4" t="s">
        <v>1</v>
      </c>
    </row>
    <row r="44" spans="1:11">
      <c r="A44" s="4" t="s">
        <v>44</v>
      </c>
      <c r="B44" s="4"/>
      <c r="C44" s="4"/>
      <c r="D44" s="4"/>
      <c r="E44" s="4"/>
      <c r="F44" s="4"/>
      <c r="G44" s="4"/>
      <c r="H44" s="4"/>
      <c r="I44" s="4"/>
      <c r="J44" s="4">
        <f>J42/J43</f>
        <v>4.0132554528614302</v>
      </c>
      <c r="K44" s="6">
        <v>4</v>
      </c>
    </row>
    <row r="48" spans="1:11">
      <c r="A48" t="s">
        <v>47</v>
      </c>
      <c r="C48" t="s">
        <v>48</v>
      </c>
    </row>
    <row r="49" spans="1:11" ht="43.2">
      <c r="A49" s="2" t="s">
        <v>29</v>
      </c>
      <c r="B49" s="2" t="s">
        <v>30</v>
      </c>
      <c r="C49" s="2" t="s">
        <v>31</v>
      </c>
      <c r="D49" s="2" t="s">
        <v>32</v>
      </c>
      <c r="E49" s="60" t="s">
        <v>33</v>
      </c>
      <c r="F49" s="60"/>
      <c r="G49" s="60"/>
      <c r="H49" s="60"/>
      <c r="I49" s="3" t="s">
        <v>34</v>
      </c>
      <c r="J49" s="2" t="s">
        <v>35</v>
      </c>
      <c r="K49" s="4"/>
    </row>
    <row r="50" spans="1:11">
      <c r="A50" s="4" t="s">
        <v>36</v>
      </c>
      <c r="B50" s="4" t="s">
        <v>37</v>
      </c>
      <c r="C50" s="4" t="s">
        <v>38</v>
      </c>
      <c r="D50" s="4">
        <v>7021.5649999999996</v>
      </c>
      <c r="E50" s="4">
        <v>1</v>
      </c>
      <c r="F50" s="4">
        <v>4.7E-2</v>
      </c>
      <c r="G50" s="4">
        <v>12</v>
      </c>
      <c r="H50" s="4">
        <f>E50+F50*G50</f>
        <v>1.5640000000000001</v>
      </c>
      <c r="I50" s="4">
        <v>3</v>
      </c>
      <c r="J50" s="4">
        <f>D50*H50*I50</f>
        <v>32945.182979999998</v>
      </c>
      <c r="K50" s="4"/>
    </row>
    <row r="51" spans="1:1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>
      <c r="A52" s="4" t="s">
        <v>36</v>
      </c>
      <c r="B52" s="4" t="s">
        <v>39</v>
      </c>
      <c r="C52" s="4" t="s">
        <v>40</v>
      </c>
      <c r="D52" s="4">
        <v>7092.95</v>
      </c>
      <c r="E52" s="4">
        <v>1</v>
      </c>
      <c r="F52" s="4">
        <v>4.5999999999999999E-2</v>
      </c>
      <c r="G52" s="4">
        <v>12</v>
      </c>
      <c r="H52" s="4">
        <f>E52+F52*G52</f>
        <v>1.552</v>
      </c>
      <c r="I52" s="4">
        <v>3</v>
      </c>
      <c r="J52" s="4">
        <f>D52*H52*I52</f>
        <v>33024.775199999996</v>
      </c>
      <c r="K52" s="4"/>
    </row>
    <row r="53" spans="1:1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>
      <c r="A54" s="4" t="s">
        <v>41</v>
      </c>
      <c r="B54" s="4" t="s">
        <v>37</v>
      </c>
      <c r="C54" s="4" t="s">
        <v>38</v>
      </c>
      <c r="D54" s="4">
        <v>7021.5649999999996</v>
      </c>
      <c r="E54" s="4">
        <v>1</v>
      </c>
      <c r="F54" s="4">
        <v>4.7E-2</v>
      </c>
      <c r="G54" s="4">
        <v>14</v>
      </c>
      <c r="H54" s="4">
        <f>E54+F54*G54</f>
        <v>1.6579999999999999</v>
      </c>
      <c r="I54" s="4">
        <v>1</v>
      </c>
      <c r="J54" s="4">
        <f>D54*H54*I54</f>
        <v>11641.75477</v>
      </c>
      <c r="K54" s="4"/>
    </row>
    <row r="55" spans="1:1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>
      <c r="A56" s="4" t="s">
        <v>41</v>
      </c>
      <c r="B56" s="4" t="s">
        <v>39</v>
      </c>
      <c r="C56" s="4" t="s">
        <v>40</v>
      </c>
      <c r="D56" s="4">
        <v>7092.95</v>
      </c>
      <c r="E56" s="4">
        <v>1</v>
      </c>
      <c r="F56" s="4">
        <v>4.5999999999999999E-2</v>
      </c>
      <c r="G56" s="4">
        <v>14</v>
      </c>
      <c r="H56" s="4">
        <f>E56+F56*G56</f>
        <v>1.6439999999999999</v>
      </c>
      <c r="I56" s="4">
        <v>1</v>
      </c>
      <c r="J56" s="4">
        <f>D56*H56*I56</f>
        <v>11660.809800000001</v>
      </c>
      <c r="K56" s="4"/>
    </row>
    <row r="57" spans="1:1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>
      <c r="A58" s="4" t="s">
        <v>42</v>
      </c>
      <c r="B58" s="4"/>
      <c r="C58" s="4"/>
      <c r="D58" s="4"/>
      <c r="E58" s="4"/>
      <c r="F58" s="4"/>
      <c r="G58" s="4"/>
      <c r="H58" s="4"/>
      <c r="I58" s="4"/>
      <c r="J58" s="4">
        <f>SUM(J50:J56)</f>
        <v>89272.522750000004</v>
      </c>
      <c r="K58" s="4"/>
    </row>
    <row r="59" spans="1:11">
      <c r="A59" s="4" t="s">
        <v>43</v>
      </c>
      <c r="B59" s="4"/>
      <c r="C59" s="4"/>
      <c r="D59" s="4"/>
      <c r="E59" s="4"/>
      <c r="F59" s="4"/>
      <c r="G59" s="4"/>
      <c r="H59" s="4"/>
      <c r="I59" s="4"/>
      <c r="J59" s="4">
        <v>20351.7</v>
      </c>
      <c r="K59" s="4" t="s">
        <v>1</v>
      </c>
    </row>
    <row r="60" spans="1:11">
      <c r="A60" s="4" t="s">
        <v>44</v>
      </c>
      <c r="B60" s="4"/>
      <c r="C60" s="4"/>
      <c r="D60" s="4"/>
      <c r="E60" s="4"/>
      <c r="F60" s="4"/>
      <c r="G60" s="4"/>
      <c r="H60" s="4"/>
      <c r="I60" s="4"/>
      <c r="J60" s="4">
        <f>J58/J59</f>
        <v>4.3864897158468299</v>
      </c>
      <c r="K60" s="6">
        <v>4.3899999999999997</v>
      </c>
    </row>
    <row r="63" spans="1:11">
      <c r="A63" t="s">
        <v>49</v>
      </c>
      <c r="C63" t="s">
        <v>48</v>
      </c>
    </row>
    <row r="64" spans="1:11" ht="43.2">
      <c r="A64" s="2" t="s">
        <v>29</v>
      </c>
      <c r="B64" s="2" t="s">
        <v>30</v>
      </c>
      <c r="C64" s="2" t="s">
        <v>31</v>
      </c>
      <c r="D64" s="2" t="s">
        <v>32</v>
      </c>
      <c r="E64" s="60" t="s">
        <v>33</v>
      </c>
      <c r="F64" s="60"/>
      <c r="G64" s="60"/>
      <c r="H64" s="60"/>
      <c r="I64" s="3" t="s">
        <v>34</v>
      </c>
      <c r="J64" s="2" t="s">
        <v>35</v>
      </c>
      <c r="K64" s="4"/>
    </row>
    <row r="65" spans="1:11">
      <c r="A65" s="4" t="s">
        <v>36</v>
      </c>
      <c r="B65" s="4" t="s">
        <v>37</v>
      </c>
      <c r="C65" s="4" t="s">
        <v>38</v>
      </c>
      <c r="D65" s="4">
        <v>7239.23</v>
      </c>
      <c r="E65" s="4">
        <v>1</v>
      </c>
      <c r="F65" s="4">
        <v>4.7E-2</v>
      </c>
      <c r="G65" s="4">
        <v>12</v>
      </c>
      <c r="H65" s="4">
        <f>E65+F65*G65</f>
        <v>1.5640000000000001</v>
      </c>
      <c r="I65" s="4">
        <v>3</v>
      </c>
      <c r="J65" s="4">
        <f>D65*H65*I65</f>
        <v>33966.46716</v>
      </c>
      <c r="K65" s="4"/>
    </row>
    <row r="66" spans="1:1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>
      <c r="A67" s="4" t="s">
        <v>36</v>
      </c>
      <c r="B67" s="4" t="s">
        <v>39</v>
      </c>
      <c r="C67" s="4" t="s">
        <v>40</v>
      </c>
      <c r="D67" s="4">
        <v>7312.83</v>
      </c>
      <c r="E67" s="4">
        <v>1</v>
      </c>
      <c r="F67" s="4">
        <v>4.5999999999999999E-2</v>
      </c>
      <c r="G67" s="4">
        <v>12</v>
      </c>
      <c r="H67" s="4">
        <f>E67+F67*G67</f>
        <v>1.552</v>
      </c>
      <c r="I67" s="4">
        <v>3</v>
      </c>
      <c r="J67" s="4">
        <f>D67*H67*I67</f>
        <v>34048.536480000002</v>
      </c>
      <c r="K67" s="4"/>
    </row>
    <row r="68" spans="1:1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>
      <c r="A69" s="4" t="s">
        <v>41</v>
      </c>
      <c r="B69" s="4" t="s">
        <v>37</v>
      </c>
      <c r="C69" s="4" t="s">
        <v>38</v>
      </c>
      <c r="D69" s="4">
        <v>7239.23</v>
      </c>
      <c r="E69" s="4">
        <v>1</v>
      </c>
      <c r="F69" s="4">
        <v>4.7E-2</v>
      </c>
      <c r="G69" s="4">
        <v>14</v>
      </c>
      <c r="H69" s="4">
        <f>E69+F69*G69</f>
        <v>1.6579999999999999</v>
      </c>
      <c r="I69" s="4">
        <v>1</v>
      </c>
      <c r="J69" s="4">
        <f>D69*H69*I69</f>
        <v>12002.643340000001</v>
      </c>
      <c r="K69" s="4"/>
    </row>
    <row r="70" spans="1:1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>
      <c r="A71" s="4" t="s">
        <v>41</v>
      </c>
      <c r="B71" s="4" t="s">
        <v>39</v>
      </c>
      <c r="C71" s="4" t="s">
        <v>40</v>
      </c>
      <c r="D71" s="4">
        <v>7312.83</v>
      </c>
      <c r="E71" s="4">
        <v>1</v>
      </c>
      <c r="F71" s="4">
        <v>4.5999999999999999E-2</v>
      </c>
      <c r="G71" s="4">
        <v>14</v>
      </c>
      <c r="H71" s="4">
        <f>E71+F71*G71</f>
        <v>1.6439999999999999</v>
      </c>
      <c r="I71" s="4">
        <v>1</v>
      </c>
      <c r="J71" s="4">
        <f>D71*H71*I71</f>
        <v>12022.292520000001</v>
      </c>
      <c r="K71" s="4"/>
    </row>
    <row r="72" spans="1:1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>
      <c r="A73" s="4" t="s">
        <v>42</v>
      </c>
      <c r="B73" s="4"/>
      <c r="C73" s="4"/>
      <c r="D73" s="4"/>
      <c r="E73" s="4"/>
      <c r="F73" s="4"/>
      <c r="G73" s="4"/>
      <c r="H73" s="4"/>
      <c r="I73" s="4"/>
      <c r="J73" s="4">
        <f>SUM(J65:J71)</f>
        <v>92039.939499999993</v>
      </c>
      <c r="K73" s="4"/>
    </row>
    <row r="74" spans="1:11">
      <c r="A74" s="4" t="s">
        <v>43</v>
      </c>
      <c r="B74" s="4"/>
      <c r="C74" s="4"/>
      <c r="D74" s="4"/>
      <c r="E74" s="4"/>
      <c r="F74" s="4"/>
      <c r="G74" s="4"/>
      <c r="H74" s="4"/>
      <c r="I74" s="4"/>
      <c r="J74" s="4">
        <v>20351.7</v>
      </c>
      <c r="K74" s="4" t="s">
        <v>1</v>
      </c>
    </row>
    <row r="75" spans="1:11">
      <c r="A75" s="4" t="s">
        <v>44</v>
      </c>
      <c r="B75" s="4"/>
      <c r="C75" s="4"/>
      <c r="D75" s="4"/>
      <c r="E75" s="4"/>
      <c r="F75" s="4"/>
      <c r="G75" s="4"/>
      <c r="H75" s="4"/>
      <c r="I75" s="4"/>
      <c r="J75" s="4">
        <f>J73/J74</f>
        <v>4.5224693514546699</v>
      </c>
      <c r="K75" s="6">
        <v>4.5199999999999996</v>
      </c>
    </row>
    <row r="78" spans="1:11">
      <c r="A78" t="s">
        <v>50</v>
      </c>
      <c r="C78" t="s">
        <v>48</v>
      </c>
    </row>
    <row r="79" spans="1:11" ht="43.2">
      <c r="A79" s="2" t="s">
        <v>29</v>
      </c>
      <c r="B79" s="2" t="s">
        <v>30</v>
      </c>
      <c r="C79" s="2" t="s">
        <v>31</v>
      </c>
      <c r="D79" s="2" t="s">
        <v>32</v>
      </c>
      <c r="E79" s="60" t="s">
        <v>33</v>
      </c>
      <c r="F79" s="60"/>
      <c r="G79" s="60"/>
      <c r="H79" s="60"/>
      <c r="I79" s="3" t="s">
        <v>34</v>
      </c>
      <c r="J79" s="2" t="s">
        <v>35</v>
      </c>
      <c r="K79" s="4"/>
    </row>
    <row r="80" spans="1:11">
      <c r="A80" s="4" t="s">
        <v>36</v>
      </c>
      <c r="B80" s="4" t="s">
        <v>37</v>
      </c>
      <c r="C80" s="4" t="s">
        <v>38</v>
      </c>
      <c r="D80" s="4">
        <v>8035.55</v>
      </c>
      <c r="E80" s="4">
        <v>1</v>
      </c>
      <c r="F80" s="4">
        <v>4.7E-2</v>
      </c>
      <c r="G80" s="4">
        <v>12</v>
      </c>
      <c r="H80" s="4">
        <f>E80+F80*G80</f>
        <v>1.5640000000000001</v>
      </c>
      <c r="I80" s="4">
        <v>3</v>
      </c>
      <c r="J80" s="4">
        <f>D80*H80*I80</f>
        <v>37702.800600000002</v>
      </c>
      <c r="K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 t="s">
        <v>36</v>
      </c>
      <c r="B82" s="4" t="s">
        <v>39</v>
      </c>
      <c r="C82" s="4" t="s">
        <v>40</v>
      </c>
      <c r="D82" s="4">
        <v>8117.24</v>
      </c>
      <c r="E82" s="4">
        <v>1</v>
      </c>
      <c r="F82" s="4">
        <v>4.5999999999999999E-2</v>
      </c>
      <c r="G82" s="4">
        <v>12</v>
      </c>
      <c r="H82" s="4">
        <f>E82+F82*G82</f>
        <v>1.552</v>
      </c>
      <c r="I82" s="4">
        <v>3</v>
      </c>
      <c r="J82" s="4">
        <f>D82*H82*I82</f>
        <v>37793.869440000002</v>
      </c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 t="s">
        <v>41</v>
      </c>
      <c r="B84" s="4" t="s">
        <v>37</v>
      </c>
      <c r="C84" s="4" t="s">
        <v>38</v>
      </c>
      <c r="D84" s="4">
        <v>8035.55</v>
      </c>
      <c r="E84" s="4">
        <v>1</v>
      </c>
      <c r="F84" s="4">
        <v>4.7E-2</v>
      </c>
      <c r="G84" s="4">
        <v>14</v>
      </c>
      <c r="H84" s="4">
        <f>E84+F84*G84</f>
        <v>1.6579999999999999</v>
      </c>
      <c r="I84" s="4">
        <v>1</v>
      </c>
      <c r="J84" s="4">
        <f>D84*H84*I84</f>
        <v>13322.9419</v>
      </c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 t="s">
        <v>41</v>
      </c>
      <c r="B86" s="4" t="s">
        <v>39</v>
      </c>
      <c r="C86" s="4" t="s">
        <v>40</v>
      </c>
      <c r="D86" s="4">
        <v>8117.24</v>
      </c>
      <c r="E86" s="4">
        <v>1</v>
      </c>
      <c r="F86" s="4">
        <v>4.5999999999999999E-2</v>
      </c>
      <c r="G86" s="4">
        <v>14</v>
      </c>
      <c r="H86" s="4">
        <f>E86+F86*G86</f>
        <v>1.6439999999999999</v>
      </c>
      <c r="I86" s="4">
        <v>1</v>
      </c>
      <c r="J86" s="4">
        <f>D86*H86*I86</f>
        <v>13344.742560000001</v>
      </c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 t="s">
        <v>42</v>
      </c>
      <c r="B88" s="4"/>
      <c r="C88" s="4"/>
      <c r="D88" s="4"/>
      <c r="E88" s="4"/>
      <c r="F88" s="4"/>
      <c r="G88" s="4"/>
      <c r="H88" s="4"/>
      <c r="I88" s="4"/>
      <c r="J88" s="4">
        <f>SUM(J80:J86)</f>
        <v>102164.3545</v>
      </c>
      <c r="K88" s="4"/>
    </row>
    <row r="89" spans="1:11">
      <c r="A89" s="4" t="s">
        <v>43</v>
      </c>
      <c r="B89" s="4"/>
      <c r="C89" s="4"/>
      <c r="D89" s="4" t="s">
        <v>51</v>
      </c>
      <c r="E89" s="4"/>
      <c r="F89" s="4"/>
      <c r="G89" s="4"/>
      <c r="H89" s="4"/>
      <c r="I89" s="4"/>
      <c r="J89" s="4">
        <v>20351.7</v>
      </c>
      <c r="K89" s="4" t="s">
        <v>1</v>
      </c>
    </row>
    <row r="90" spans="1:11">
      <c r="A90" s="4" t="s">
        <v>44</v>
      </c>
      <c r="B90" s="4"/>
      <c r="C90" s="4"/>
      <c r="D90" s="4"/>
      <c r="E90" s="4"/>
      <c r="F90" s="4"/>
      <c r="G90" s="4"/>
      <c r="H90" s="4"/>
      <c r="I90" s="4"/>
      <c r="J90" s="4">
        <f>J88/J89</f>
        <v>5.0199420441535603</v>
      </c>
      <c r="K90" s="6">
        <v>5</v>
      </c>
    </row>
  </sheetData>
  <mergeCells count="6">
    <mergeCell ref="E79:H79"/>
    <mergeCell ref="E3:H3"/>
    <mergeCell ref="E18:H18"/>
    <mergeCell ref="E33:H33"/>
    <mergeCell ref="E49:H49"/>
    <mergeCell ref="E64:H6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workbookViewId="0">
      <selection activeCell="J6" sqref="J6"/>
    </sheetView>
  </sheetViews>
  <sheetFormatPr defaultColWidth="9" defaultRowHeight="14.4"/>
  <sheetData>
    <row r="1" spans="1:10">
      <c r="A1">
        <v>1</v>
      </c>
      <c r="B1" t="s">
        <v>52</v>
      </c>
      <c r="H1">
        <v>365</v>
      </c>
      <c r="J1">
        <v>365</v>
      </c>
    </row>
    <row r="2" spans="1:10">
      <c r="A2">
        <v>2</v>
      </c>
      <c r="B2" t="s">
        <v>53</v>
      </c>
      <c r="H2">
        <v>12</v>
      </c>
      <c r="J2">
        <v>12</v>
      </c>
    </row>
    <row r="3" spans="1:10">
      <c r="A3">
        <v>3</v>
      </c>
      <c r="B3" t="s">
        <v>54</v>
      </c>
      <c r="H3">
        <v>28</v>
      </c>
      <c r="J3">
        <v>28</v>
      </c>
    </row>
    <row r="4" spans="1:10">
      <c r="A4">
        <v>4</v>
      </c>
      <c r="B4" t="s">
        <v>55</v>
      </c>
      <c r="H4">
        <f>SUM(H1:H3)</f>
        <v>405</v>
      </c>
      <c r="J4">
        <f>SUM(J1:J3)</f>
        <v>405</v>
      </c>
    </row>
    <row r="5" spans="1:10">
      <c r="A5">
        <v>5</v>
      </c>
      <c r="B5" t="s">
        <v>56</v>
      </c>
      <c r="H5">
        <v>2450</v>
      </c>
      <c r="J5">
        <v>3450</v>
      </c>
    </row>
    <row r="6" spans="1:10">
      <c r="A6">
        <v>6</v>
      </c>
      <c r="B6" t="s">
        <v>57</v>
      </c>
      <c r="H6">
        <f>H4*H5</f>
        <v>992250</v>
      </c>
      <c r="I6" t="s">
        <v>58</v>
      </c>
      <c r="J6">
        <f>J4*J5</f>
        <v>1397250</v>
      </c>
    </row>
    <row r="7" spans="1:10">
      <c r="A7">
        <v>7</v>
      </c>
      <c r="B7" t="s">
        <v>59</v>
      </c>
      <c r="H7">
        <v>0.30199999999999999</v>
      </c>
      <c r="J7">
        <v>0.30199999999999999</v>
      </c>
    </row>
    <row r="8" spans="1:10">
      <c r="A8">
        <v>8</v>
      </c>
      <c r="B8" t="s">
        <v>60</v>
      </c>
      <c r="H8">
        <f>H6*H7</f>
        <v>299659.5</v>
      </c>
      <c r="J8">
        <f>J6*J7</f>
        <v>421969.5</v>
      </c>
    </row>
    <row r="10" spans="1:10">
      <c r="A10">
        <v>9</v>
      </c>
      <c r="B10" t="s">
        <v>61</v>
      </c>
      <c r="H10">
        <v>6000</v>
      </c>
      <c r="J10">
        <v>6000</v>
      </c>
    </row>
    <row r="11" spans="1:10">
      <c r="A11">
        <v>10</v>
      </c>
      <c r="B11" t="s">
        <v>62</v>
      </c>
      <c r="H11">
        <v>10800</v>
      </c>
      <c r="J11">
        <v>12000</v>
      </c>
    </row>
    <row r="12" spans="1:10">
      <c r="A12">
        <v>11</v>
      </c>
      <c r="F12" t="s">
        <v>63</v>
      </c>
      <c r="H12">
        <f>SUM(H10:H11,H6,H8)</f>
        <v>1308709.5</v>
      </c>
      <c r="J12">
        <f>SUM(J10:J11,J6,J8)</f>
        <v>1837219.5</v>
      </c>
    </row>
    <row r="13" spans="1:10">
      <c r="A13">
        <v>12</v>
      </c>
      <c r="F13" t="s">
        <v>64</v>
      </c>
      <c r="H13">
        <f>H12/12</f>
        <v>109059.125</v>
      </c>
      <c r="J13">
        <f>J12/12</f>
        <v>153101.625</v>
      </c>
    </row>
    <row r="14" spans="1:10">
      <c r="A14">
        <v>13</v>
      </c>
      <c r="F14" t="s">
        <v>65</v>
      </c>
      <c r="H14">
        <v>20781.099999999999</v>
      </c>
      <c r="J14">
        <v>20781.099999999999</v>
      </c>
    </row>
    <row r="15" spans="1:10">
      <c r="A15">
        <v>14</v>
      </c>
      <c r="F15" t="s">
        <v>66</v>
      </c>
      <c r="H15">
        <f>H13/H14</f>
        <v>5.2479957750070998</v>
      </c>
      <c r="J15">
        <f>J13/J14</f>
        <v>7.3673494184619699</v>
      </c>
    </row>
    <row r="16" spans="1:10">
      <c r="H16" s="1">
        <v>5.26</v>
      </c>
      <c r="J16">
        <v>7.38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смета</vt:lpstr>
      <vt:lpstr>лифты</vt:lpstr>
      <vt:lpstr>диспетч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Zakharov Sergey</cp:lastModifiedBy>
  <cp:lastPrinted>2025-02-20T21:44:00Z</cp:lastPrinted>
  <dcterms:created xsi:type="dcterms:W3CDTF">2015-06-05T18:19:00Z</dcterms:created>
  <dcterms:modified xsi:type="dcterms:W3CDTF">2025-05-25T11:02:21Z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5B8DCB57113B4BE685126C146D1662D9_13</vt:lpwstr>
  </property>
  <property fmtid="{D5CDD505-2E9C-101B-9397-08002B2CF9AE}" pid="3" name="KSOProductBuildVer">
    <vt:lpwstr>1049-12.2.0.21179</vt:lpwstr>
  </property>
</Properties>
</file>